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-=Общий Ресурс=-\БЮДЖЕТ 2025\Отчеты 2025\1 кв 2025\справочные материалы\"/>
    </mc:Choice>
  </mc:AlternateContent>
  <bookViews>
    <workbookView xWindow="0" yWindow="0" windowWidth="23040" windowHeight="9120"/>
  </bookViews>
  <sheets>
    <sheet name="Распр.по разд. (пр.10)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K13" i="1"/>
  <c r="K14" i="1"/>
  <c r="K15" i="1"/>
  <c r="K17" i="1"/>
  <c r="K19" i="1"/>
  <c r="K20" i="1"/>
  <c r="K21" i="1"/>
  <c r="K22" i="1"/>
  <c r="K23" i="1"/>
  <c r="K24" i="1"/>
  <c r="K26" i="1"/>
  <c r="K27" i="1"/>
  <c r="K28" i="1"/>
  <c r="K30" i="1"/>
  <c r="K31" i="1"/>
  <c r="K32" i="1"/>
  <c r="K33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3" i="1"/>
  <c r="K54" i="1"/>
  <c r="K55" i="1"/>
  <c r="K11" i="1"/>
  <c r="I56" i="1"/>
  <c r="I54" i="1"/>
  <c r="I50" i="1"/>
  <c r="I45" i="1"/>
  <c r="I42" i="1"/>
  <c r="I36" i="1"/>
  <c r="I34" i="1"/>
  <c r="I30" i="1"/>
  <c r="I24" i="1"/>
  <c r="I22" i="1"/>
  <c r="I20" i="1"/>
  <c r="I12" i="1"/>
  <c r="I11" i="1" s="1"/>
  <c r="G24" i="1" l="1"/>
  <c r="F24" i="1"/>
  <c r="G22" i="1" l="1"/>
  <c r="J15" i="1" l="1"/>
  <c r="J55" i="1"/>
  <c r="J53" i="1"/>
  <c r="J52" i="1"/>
  <c r="J51" i="1"/>
  <c r="J49" i="1"/>
  <c r="J48" i="1"/>
  <c r="J47" i="1"/>
  <c r="J46" i="1"/>
  <c r="J44" i="1"/>
  <c r="J43" i="1"/>
  <c r="J41" i="1"/>
  <c r="J40" i="1"/>
  <c r="J39" i="1"/>
  <c r="J38" i="1"/>
  <c r="J37" i="1"/>
  <c r="J35" i="1"/>
  <c r="J33" i="1"/>
  <c r="J32" i="1"/>
  <c r="J31" i="1"/>
  <c r="J29" i="1"/>
  <c r="J28" i="1"/>
  <c r="J27" i="1"/>
  <c r="J26" i="1"/>
  <c r="J23" i="1"/>
  <c r="J21" i="1"/>
  <c r="J19" i="1"/>
  <c r="J18" i="1"/>
  <c r="J17" i="1"/>
  <c r="J16" i="1"/>
  <c r="J13" i="1"/>
  <c r="J14" i="1"/>
  <c r="F50" i="1"/>
  <c r="H11" i="1" l="1"/>
  <c r="F12" i="1"/>
  <c r="G12" i="1"/>
  <c r="J12" i="1" l="1"/>
  <c r="G50" i="1"/>
  <c r="J50" i="1" s="1"/>
  <c r="F22" i="1" l="1"/>
  <c r="G20" i="1"/>
  <c r="J22" i="1" l="1"/>
  <c r="G45" i="1" l="1"/>
  <c r="G34" i="1" l="1"/>
  <c r="G30" i="1" l="1"/>
  <c r="F42" i="1"/>
  <c r="G42" i="1"/>
  <c r="G54" i="1"/>
  <c r="F56" i="1"/>
  <c r="F54" i="1"/>
  <c r="F45" i="1"/>
  <c r="G36" i="1"/>
  <c r="F34" i="1"/>
  <c r="F30" i="1"/>
  <c r="J24" i="1"/>
  <c r="F20" i="1"/>
  <c r="J42" i="1" l="1"/>
  <c r="J30" i="1"/>
  <c r="J54" i="1"/>
  <c r="J45" i="1"/>
  <c r="J34" i="1"/>
  <c r="J20" i="1"/>
  <c r="F36" i="1"/>
  <c r="F11" i="1" l="1"/>
  <c r="J36" i="1"/>
  <c r="G56" i="1"/>
  <c r="G11" i="1" s="1"/>
  <c r="J11" i="1" l="1"/>
</calcChain>
</file>

<file path=xl/sharedStrings.xml><?xml version="1.0" encoding="utf-8"?>
<sst xmlns="http://schemas.openxmlformats.org/spreadsheetml/2006/main" count="125" uniqueCount="119">
  <si>
    <t>городского округа ЗАТО Фокино</t>
  </si>
  <si>
    <t xml:space="preserve">Приложение №8 </t>
  </si>
  <si>
    <t>к  решению Думы</t>
  </si>
  <si>
    <t>от 25.11.2010 №309-МПА</t>
  </si>
  <si>
    <t>N п/п</t>
  </si>
  <si>
    <t>Наименование расходов</t>
  </si>
  <si>
    <t>РАСХОДЫ, ВСЕГО</t>
  </si>
  <si>
    <t>1.</t>
  </si>
  <si>
    <t>ОБЩЕГОСУДАРСТВЕННЫЕ ВОПРОСЫ, ИТОГО</t>
  </si>
  <si>
    <t>Функционирование высшего должностного лица органа местного самоуправления (глава городского округа ЗАТО Фокино)</t>
  </si>
  <si>
    <t>Функционирование  местной  администрации</t>
  </si>
  <si>
    <t>Резервные фонды  администрации городского округа ЗАТО Фокино</t>
  </si>
  <si>
    <t>2.</t>
  </si>
  <si>
    <t>НАЦИОНАЛЬНАЯ ОБОРОНА , ИТОГО</t>
  </si>
  <si>
    <t>Субвенции на осуществление полномочий Российской Федерации по  первичному  воинскому учету  на территориях, где отсутствуют военные комиссариаты</t>
  </si>
  <si>
    <t>3.</t>
  </si>
  <si>
    <t>НАЦИОНАЛЬНАЯ БЕЗОПАСНОСТЬ И ПРАВООХРАНИТЕЛЬНАЯ ДЕЯТЕЛЬНОСТЬ,ИТОГО</t>
  </si>
  <si>
    <t>4.</t>
  </si>
  <si>
    <t>НАЦИОНАЛЬНАЯ ЭКОНОМИКА, ИТОГО</t>
  </si>
  <si>
    <t xml:space="preserve">Сельское хозяйство и рыболовство. Осуществление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</si>
  <si>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>Дорожный фонд, дорожное хозяйство</t>
  </si>
  <si>
    <t>5.</t>
  </si>
  <si>
    <t>ЖИЛИЩНО-КОММУНАЛЬНОЕ ХОЗЯЙСТВО, ИТОГО</t>
  </si>
  <si>
    <t>6.</t>
  </si>
  <si>
    <t>ОХРАНА ОКРУЖАЮЩЕЙ СРЕДЫ, ИТОГО</t>
  </si>
  <si>
    <t xml:space="preserve">Природоохранные мероприятия </t>
  </si>
  <si>
    <t>7.</t>
  </si>
  <si>
    <t>ОБРАЗОВАНИЕ, ИТОГО</t>
  </si>
  <si>
    <t>8.</t>
  </si>
  <si>
    <t>КУЛЬТУРА, КИНЕМАТОГРАФИЯ, ИТОГО</t>
  </si>
  <si>
    <t>СОЦИАЛЬНАЯ ПОЛИТИКА, ИТОГО</t>
  </si>
  <si>
    <t>10.</t>
  </si>
  <si>
    <t>ФИЗИЧЕСКАЯ КУЛЬТУРА И СПОРТ, ИТОГО</t>
  </si>
  <si>
    <t>11.</t>
  </si>
  <si>
    <t>СРЕДСТВА МАССОВОЙ ИНФОРМАЦИИ, ИТОГО</t>
  </si>
  <si>
    <t>12.</t>
  </si>
  <si>
    <t>ОБСЛУЖИВАНИЕ ГОСУДАРСТВЕННОГО И МУНИЦИПАЛЬНОГО ДОЛГА, ИТОГО</t>
  </si>
  <si>
    <t>Процентные платежи по муниципальному долгу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</si>
  <si>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</si>
  <si>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</si>
  <si>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</si>
  <si>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</si>
  <si>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Транспорт</t>
  </si>
  <si>
    <t>Другие вопросы в области национальной экономики</t>
  </si>
  <si>
    <t>Жилищное хозяйство</t>
  </si>
  <si>
    <t>Дошкольное образование</t>
  </si>
  <si>
    <t>Общее образование</t>
  </si>
  <si>
    <t>Дополнительное образование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</si>
  <si>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</si>
  <si>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</si>
  <si>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</si>
  <si>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</si>
  <si>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</si>
  <si>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</si>
  <si>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</si>
  <si>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</si>
  <si>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</si>
  <si>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Другие вопросы в области физкультуры и спорта</t>
  </si>
  <si>
    <t>Периодическая печать и издательства</t>
  </si>
  <si>
    <t xml:space="preserve"> 01 00</t>
  </si>
  <si>
    <t xml:space="preserve"> 01 02</t>
  </si>
  <si>
    <t>01 03</t>
  </si>
  <si>
    <t>01 04</t>
  </si>
  <si>
    <t>01 06</t>
  </si>
  <si>
    <t>01 11</t>
  </si>
  <si>
    <t>01 13</t>
  </si>
  <si>
    <t>02 00</t>
  </si>
  <si>
    <t>02 03</t>
  </si>
  <si>
    <t>03 00</t>
  </si>
  <si>
    <t>03 09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</si>
  <si>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</si>
  <si>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</si>
  <si>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</si>
  <si>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</si>
  <si>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</si>
  <si>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</si>
  <si>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</si>
  <si>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</si>
  <si>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05 03</t>
  </si>
  <si>
    <t>06 00</t>
  </si>
  <si>
    <t>06 05</t>
  </si>
  <si>
    <t>07 00</t>
  </si>
  <si>
    <t>07 01</t>
  </si>
  <si>
    <t>07 02</t>
  </si>
  <si>
    <t>07 03</t>
  </si>
  <si>
    <t>07 07</t>
  </si>
  <si>
    <t>07 09</t>
  </si>
  <si>
    <t>08 00</t>
  </si>
  <si>
    <t xml:space="preserve"> 08 01</t>
  </si>
  <si>
    <t>08 04</t>
  </si>
  <si>
    <t>10 00</t>
  </si>
  <si>
    <t>10 01</t>
  </si>
  <si>
    <t>10 04</t>
  </si>
  <si>
    <t>10 03</t>
  </si>
  <si>
    <t>10 06</t>
  </si>
  <si>
    <t>11 00</t>
  </si>
  <si>
    <t>11 02</t>
  </si>
  <si>
    <t>11 05</t>
  </si>
  <si>
    <t>12 00</t>
  </si>
  <si>
    <t>12 03</t>
  </si>
  <si>
    <t>13 00</t>
  </si>
  <si>
    <t>13 01</t>
  </si>
  <si>
    <t>Коммунальное хозяйство</t>
  </si>
  <si>
    <t>Благоустройство</t>
  </si>
  <si>
    <t>Раздел подраздел</t>
  </si>
  <si>
    <t xml:space="preserve"> Информация об исполнении бюджета городского округа ЗАТО  Фокино</t>
  </si>
  <si>
    <t>Осуществление полномочий по составлению (изменению) списков кандидатов в пресяжные заседатели</t>
  </si>
  <si>
    <t>01 05</t>
  </si>
  <si>
    <t xml:space="preserve"> </t>
  </si>
  <si>
    <t>Спорт высших достижений</t>
  </si>
  <si>
    <t>11 03</t>
  </si>
  <si>
    <t>Уточненный план на 2025 год (решение от 14.03.2025 №163-МПА)</t>
  </si>
  <si>
    <t>Исполнение за 1 квартал 2025 год (постановлению администрации городского округа ЗАТО Фокино
от 21.04.2025  N  1018-па)</t>
  </si>
  <si>
    <t>Исполнение за 1 квартал 2024 год (постановлению администрации городского округа ЗАТО Фокино
от 24.04.2024  N  850-па)</t>
  </si>
  <si>
    <t>Общеэкономические вопросы</t>
  </si>
  <si>
    <t>04 01</t>
  </si>
  <si>
    <t>% исполнения 2025 к плану 2025</t>
  </si>
  <si>
    <t>% исполнения 2025 к исполнению 2024</t>
  </si>
  <si>
    <t xml:space="preserve">по разделам, подразделам классификации расходов  за 1 квартал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</si>
</sst>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-* #,##0.00000_р_._-;\-* #,##0.00000_р_._-;_-* &quot;-&quot;??_р_._-;_-@_-"/>
    <numFmt numFmtId="166" formatCode="#,##0.00000"/>
  </numFmts>
  <fonts count="1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color rgb="FF000000"/>
      <name val="Arial Cy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9" fillId="0" borderId="2">
      <alignment vertical="top" wrapText="1"/>
    </xf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1" applyFont="1"/>
    <xf numFmtId="0" fontId="6" fillId="0" borderId="0" xfId="0" applyFont="1"/>
    <xf numFmtId="0" fontId="7" fillId="0" borderId="0" xfId="0" applyFont="1"/>
    <xf numFmtId="0" fontId="2" fillId="0" borderId="1" xfId="0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distributed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justify" vertical="distributed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/>
    <xf numFmtId="0" fontId="10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/>
    </xf>
    <xf numFmtId="0" fontId="11" fillId="0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3" fontId="10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justify" vertical="center"/>
    </xf>
    <xf numFmtId="0" fontId="8" fillId="0" borderId="1" xfId="0" applyFont="1" applyBorder="1" applyAlignment="1">
      <alignment horizontal="justify" vertical="center" wrapText="1"/>
    </xf>
    <xf numFmtId="0" fontId="4" fillId="0" borderId="0" xfId="0" applyFont="1"/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/>
    <xf numFmtId="165" fontId="11" fillId="0" borderId="1" xfId="2" applyNumberFormat="1" applyFont="1" applyFill="1" applyBorder="1" applyAlignment="1"/>
    <xf numFmtId="164" fontId="4" fillId="0" borderId="0" xfId="1" applyFont="1" applyBorder="1" applyAlignment="1"/>
    <xf numFmtId="166" fontId="11" fillId="0" borderId="1" xfId="1" applyNumberFormat="1" applyFont="1" applyBorder="1" applyAlignment="1"/>
    <xf numFmtId="164" fontId="6" fillId="0" borderId="0" xfId="1" applyFont="1" applyAlignment="1"/>
    <xf numFmtId="166" fontId="10" fillId="0" borderId="1" xfId="0" applyNumberFormat="1" applyFont="1" applyBorder="1" applyAlignment="1"/>
    <xf numFmtId="165" fontId="10" fillId="0" borderId="1" xfId="2" applyNumberFormat="1" applyFont="1" applyFill="1" applyBorder="1" applyAlignment="1"/>
    <xf numFmtId="164" fontId="2" fillId="0" borderId="0" xfId="1" applyFont="1" applyAlignment="1"/>
    <xf numFmtId="166" fontId="10" fillId="0" borderId="1" xfId="1" applyNumberFormat="1" applyFont="1" applyBorder="1" applyAlignment="1"/>
    <xf numFmtId="164" fontId="7" fillId="0" borderId="0" xfId="1" applyFont="1" applyAlignment="1"/>
    <xf numFmtId="164" fontId="15" fillId="0" borderId="0" xfId="1" applyFont="1" applyAlignment="1"/>
    <xf numFmtId="2" fontId="6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166" fontId="10" fillId="0" borderId="1" xfId="2" applyNumberFormat="1" applyFont="1" applyFill="1" applyBorder="1" applyAlignment="1"/>
    <xf numFmtId="166" fontId="11" fillId="0" borderId="1" xfId="2" applyNumberFormat="1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</cellXfs>
  <cellStyles count="5">
    <cellStyle name="xl33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"/>
  <sheetViews>
    <sheetView tabSelected="1" showWhiteSpace="0" topLeftCell="C7" zoomScaleNormal="100" workbookViewId="0">
      <selection activeCell="P12" sqref="P12"/>
    </sheetView>
  </sheetViews>
  <sheetFormatPr defaultColWidth="9.140625" defaultRowHeight="12.75" x14ac:dyDescent="0.2"/>
  <cols>
    <col min="1" max="2" width="0" style="1" hidden="1" customWidth="1"/>
    <col min="3" max="3" width="4.28515625" style="1" customWidth="1"/>
    <col min="4" max="4" width="39.42578125" style="1" customWidth="1"/>
    <col min="5" max="5" width="6.140625" style="2" customWidth="1"/>
    <col min="6" max="6" width="15.5703125" style="2" customWidth="1"/>
    <col min="7" max="7" width="18.28515625" style="3" customWidth="1"/>
    <col min="8" max="8" width="12.7109375" style="4" hidden="1" customWidth="1"/>
    <col min="9" max="9" width="13.7109375" style="4" customWidth="1"/>
    <col min="10" max="10" width="12.85546875" style="1" customWidth="1"/>
    <col min="11" max="11" width="13" style="1" customWidth="1"/>
    <col min="12" max="12" width="0" style="1" hidden="1" customWidth="1"/>
    <col min="13" max="16384" width="9.140625" style="1"/>
  </cols>
  <sheetData>
    <row r="1" spans="3:17" s="5" customFormat="1" ht="18.75" hidden="1" x14ac:dyDescent="0.3">
      <c r="E1" s="7"/>
      <c r="F1" s="7"/>
      <c r="G1" s="8"/>
      <c r="H1" s="9"/>
      <c r="I1" s="9"/>
    </row>
    <row r="2" spans="3:17" s="5" customFormat="1" ht="14.45" hidden="1" customHeight="1" x14ac:dyDescent="0.3">
      <c r="D2" s="6" t="s">
        <v>1</v>
      </c>
      <c r="E2" s="7" t="s">
        <v>1</v>
      </c>
      <c r="F2" s="7"/>
      <c r="G2" s="8"/>
      <c r="H2" s="9"/>
      <c r="I2" s="9"/>
    </row>
    <row r="3" spans="3:17" s="5" customFormat="1" ht="14.45" hidden="1" customHeight="1" x14ac:dyDescent="0.3">
      <c r="D3" s="6" t="s">
        <v>2</v>
      </c>
      <c r="E3" s="7" t="s">
        <v>2</v>
      </c>
      <c r="F3" s="7"/>
      <c r="G3" s="8"/>
      <c r="H3" s="9"/>
      <c r="I3" s="9"/>
    </row>
    <row r="4" spans="3:17" s="5" customFormat="1" ht="13.5" hidden="1" customHeight="1" x14ac:dyDescent="0.3">
      <c r="D4" s="6" t="s">
        <v>0</v>
      </c>
      <c r="E4" s="7" t="s">
        <v>0</v>
      </c>
      <c r="F4" s="7"/>
      <c r="G4" s="8"/>
      <c r="H4" s="9"/>
      <c r="I4" s="9"/>
    </row>
    <row r="5" spans="3:17" s="5" customFormat="1" ht="14.45" hidden="1" customHeight="1" x14ac:dyDescent="0.3">
      <c r="D5" s="6" t="s">
        <v>3</v>
      </c>
      <c r="E5" s="7" t="s">
        <v>3</v>
      </c>
      <c r="F5" s="7"/>
      <c r="G5" s="8"/>
      <c r="H5" s="9"/>
      <c r="I5" s="9"/>
    </row>
    <row r="6" spans="3:17" s="5" customFormat="1" ht="18.75" hidden="1" x14ac:dyDescent="0.3">
      <c r="E6" s="7"/>
      <c r="F6" s="7"/>
      <c r="G6" s="8"/>
      <c r="H6" s="9"/>
      <c r="I6" s="9"/>
    </row>
    <row r="7" spans="3:17" s="5" customFormat="1" ht="18.75" x14ac:dyDescent="0.3">
      <c r="C7" s="42"/>
      <c r="D7" s="62" t="s">
        <v>105</v>
      </c>
      <c r="E7" s="62"/>
      <c r="F7" s="62"/>
      <c r="G7" s="62"/>
      <c r="H7" s="62"/>
      <c r="I7" s="62"/>
      <c r="J7" s="62"/>
      <c r="K7" s="62"/>
      <c r="L7" s="62"/>
    </row>
    <row r="8" spans="3:17" s="5" customFormat="1" ht="18.75" customHeight="1" x14ac:dyDescent="0.3">
      <c r="C8" s="63" t="s">
        <v>118</v>
      </c>
      <c r="D8" s="63"/>
      <c r="E8" s="63"/>
      <c r="F8" s="63"/>
      <c r="G8" s="63"/>
      <c r="H8" s="63"/>
      <c r="I8" s="63"/>
      <c r="J8" s="63"/>
      <c r="K8" s="63"/>
      <c r="L8" s="63"/>
    </row>
    <row r="9" spans="3:17" s="5" customFormat="1" ht="18.75" x14ac:dyDescent="0.3">
      <c r="E9" s="7"/>
      <c r="F9" s="7"/>
      <c r="G9" s="8"/>
      <c r="H9" s="9"/>
      <c r="I9" s="9"/>
    </row>
    <row r="10" spans="3:17" s="2" customFormat="1" ht="132" x14ac:dyDescent="0.2">
      <c r="C10" s="26" t="s">
        <v>4</v>
      </c>
      <c r="D10" s="18" t="s">
        <v>5</v>
      </c>
      <c r="E10" s="22" t="s">
        <v>104</v>
      </c>
      <c r="F10" s="43" t="s">
        <v>111</v>
      </c>
      <c r="G10" s="44" t="s">
        <v>112</v>
      </c>
      <c r="H10" s="44" t="s">
        <v>113</v>
      </c>
      <c r="I10" s="44" t="s">
        <v>113</v>
      </c>
      <c r="J10" s="25" t="s">
        <v>116</v>
      </c>
      <c r="K10" s="24" t="s">
        <v>117</v>
      </c>
      <c r="L10" s="23"/>
    </row>
    <row r="11" spans="3:17" ht="15.75" x14ac:dyDescent="0.25">
      <c r="C11" s="14"/>
      <c r="D11" s="15" t="s">
        <v>6</v>
      </c>
      <c r="E11" s="16"/>
      <c r="F11" s="45">
        <f>F12+F20+F22+F24+F30+F34+F36+F42+F45+F50+F54+F56</f>
        <v>1737525.8679300998</v>
      </c>
      <c r="G11" s="46">
        <f>G12+G20+G22+G24+G30+G34+G36+G42+G45+G50+G54+G56</f>
        <v>382401.53967999999</v>
      </c>
      <c r="H11" s="47">
        <f>SUM(H12:H57)</f>
        <v>1265</v>
      </c>
      <c r="I11" s="48">
        <f>I12+I20+I22+I24+I30+I34+I36+I42+I45+I50+I54+I56</f>
        <v>319567.22330999997</v>
      </c>
      <c r="J11" s="56">
        <f>G11/F11*100</f>
        <v>22.008394046849602</v>
      </c>
      <c r="K11" s="27">
        <f>G11/I11*100</f>
        <v>119.66231571535322</v>
      </c>
      <c r="L11" s="12"/>
    </row>
    <row r="12" spans="3:17" s="10" customFormat="1" ht="24" x14ac:dyDescent="0.2">
      <c r="C12" s="17" t="s">
        <v>7</v>
      </c>
      <c r="D12" s="15" t="s">
        <v>8</v>
      </c>
      <c r="E12" s="16" t="s">
        <v>59</v>
      </c>
      <c r="F12" s="45">
        <f>F13+F14+F15+F17+F18+F19+F16</f>
        <v>187378.98359000002</v>
      </c>
      <c r="G12" s="45">
        <f>SUM(G13:G19)</f>
        <v>43185.384680000003</v>
      </c>
      <c r="H12" s="49"/>
      <c r="I12" s="48">
        <f>SUM(I13:I19)</f>
        <v>37915.295410000006</v>
      </c>
      <c r="J12" s="56">
        <f t="shared" ref="J12" si="0">G12/F12*100</f>
        <v>23.047080228854817</v>
      </c>
      <c r="K12" s="27">
        <f t="shared" ref="K12:K55" si="1">G12/I12*100</f>
        <v>113.89963921686874</v>
      </c>
      <c r="L12" s="13"/>
    </row>
    <row r="13" spans="3:17" ht="36" x14ac:dyDescent="0.2">
      <c r="C13" s="32"/>
      <c r="D13" s="28" t="s">
        <v>9</v>
      </c>
      <c r="E13" s="28" t="s">
        <v>60</v>
      </c>
      <c r="F13" s="50">
        <v>3972.42</v>
      </c>
      <c r="G13" s="60">
        <v>672.22403999999995</v>
      </c>
      <c r="H13" s="52"/>
      <c r="I13" s="53">
        <v>679.24771999999996</v>
      </c>
      <c r="J13" s="59">
        <f>G13/F13*100</f>
        <v>16.922280121437307</v>
      </c>
      <c r="K13" s="27">
        <f t="shared" si="1"/>
        <v>98.965961932121033</v>
      </c>
      <c r="L13" s="35"/>
    </row>
    <row r="14" spans="3:17" ht="48" x14ac:dyDescent="0.2">
      <c r="C14" s="32"/>
      <c r="D14" s="28" t="s">
        <v>38</v>
      </c>
      <c r="E14" s="28" t="s">
        <v>61</v>
      </c>
      <c r="F14" s="50">
        <v>11207.361000000001</v>
      </c>
      <c r="G14" s="60">
        <v>2321.1040600000001</v>
      </c>
      <c r="H14" s="52"/>
      <c r="I14" s="53">
        <v>1968.8070499999999</v>
      </c>
      <c r="J14" s="59">
        <f>G14/F14*100</f>
        <v>20.710531765685069</v>
      </c>
      <c r="K14" s="27">
        <f t="shared" si="1"/>
        <v>117.89393277517979</v>
      </c>
      <c r="L14" s="35"/>
      <c r="Q14" s="1" t="s">
        <v>108</v>
      </c>
    </row>
    <row r="15" spans="3:17" x14ac:dyDescent="0.2">
      <c r="C15" s="32"/>
      <c r="D15" s="28" t="s">
        <v>10</v>
      </c>
      <c r="E15" s="36" t="s">
        <v>62</v>
      </c>
      <c r="F15" s="50">
        <v>64074.411999999997</v>
      </c>
      <c r="G15" s="60">
        <v>14352.498729999999</v>
      </c>
      <c r="H15" s="52"/>
      <c r="I15" s="53">
        <v>12410.79758</v>
      </c>
      <c r="J15" s="59">
        <f>G15/F15*100</f>
        <v>22.399735373303152</v>
      </c>
      <c r="K15" s="27">
        <f t="shared" si="1"/>
        <v>115.64525678131315</v>
      </c>
      <c r="L15" s="35"/>
    </row>
    <row r="16" spans="3:17" ht="36" x14ac:dyDescent="0.2">
      <c r="C16" s="32"/>
      <c r="D16" s="28" t="s">
        <v>106</v>
      </c>
      <c r="E16" s="36" t="s">
        <v>107</v>
      </c>
      <c r="F16" s="50">
        <v>34.548999999999999</v>
      </c>
      <c r="G16" s="60">
        <v>34.548999999999999</v>
      </c>
      <c r="H16" s="52"/>
      <c r="I16" s="53">
        <v>0</v>
      </c>
      <c r="J16" s="59">
        <f t="shared" ref="J16:J55" si="2">G16/F16*100</f>
        <v>100</v>
      </c>
      <c r="K16" s="27">
        <v>0</v>
      </c>
      <c r="L16" s="35"/>
    </row>
    <row r="17" spans="3:12" ht="36" x14ac:dyDescent="0.2">
      <c r="C17" s="32"/>
      <c r="D17" s="29" t="s">
        <v>39</v>
      </c>
      <c r="E17" s="31" t="s">
        <v>63</v>
      </c>
      <c r="F17" s="50">
        <v>18077.00505</v>
      </c>
      <c r="G17" s="60">
        <v>5110.0227100000002</v>
      </c>
      <c r="H17" s="52"/>
      <c r="I17" s="53">
        <v>4275.3673999999992</v>
      </c>
      <c r="J17" s="59">
        <f t="shared" si="2"/>
        <v>28.26808254943758</v>
      </c>
      <c r="K17" s="27">
        <f t="shared" si="1"/>
        <v>119.52242303199489</v>
      </c>
      <c r="L17" s="35"/>
    </row>
    <row r="18" spans="3:12" ht="24" x14ac:dyDescent="0.2">
      <c r="C18" s="32"/>
      <c r="D18" s="28" t="s">
        <v>11</v>
      </c>
      <c r="E18" s="31" t="s">
        <v>64</v>
      </c>
      <c r="F18" s="50">
        <v>32.167099999999998</v>
      </c>
      <c r="G18" s="60">
        <v>0</v>
      </c>
      <c r="H18" s="52">
        <v>2263</v>
      </c>
      <c r="I18" s="53">
        <v>0</v>
      </c>
      <c r="J18" s="59">
        <f t="shared" si="2"/>
        <v>0</v>
      </c>
      <c r="K18" s="27">
        <v>0</v>
      </c>
      <c r="L18" s="35"/>
    </row>
    <row r="19" spans="3:12" s="11" customFormat="1" ht="13.5" x14ac:dyDescent="0.25">
      <c r="C19" s="37"/>
      <c r="D19" s="28" t="s">
        <v>40</v>
      </c>
      <c r="E19" s="31" t="s">
        <v>65</v>
      </c>
      <c r="F19" s="50">
        <v>89981.069439999992</v>
      </c>
      <c r="G19" s="60">
        <v>20694.986140000005</v>
      </c>
      <c r="H19" s="54"/>
      <c r="I19" s="53">
        <v>18581.075660000002</v>
      </c>
      <c r="J19" s="59">
        <f t="shared" si="2"/>
        <v>22.999266699980229</v>
      </c>
      <c r="K19" s="27">
        <f t="shared" si="1"/>
        <v>111.37668517517893</v>
      </c>
      <c r="L19" s="38"/>
    </row>
    <row r="20" spans="3:12" x14ac:dyDescent="0.2">
      <c r="C20" s="39" t="s">
        <v>12</v>
      </c>
      <c r="D20" s="30" t="s">
        <v>13</v>
      </c>
      <c r="E20" s="33" t="s">
        <v>66</v>
      </c>
      <c r="F20" s="45">
        <f>F21</f>
        <v>2552.3040000000001</v>
      </c>
      <c r="G20" s="61">
        <f>G21</f>
        <v>455.48491999999999</v>
      </c>
      <c r="H20" s="52"/>
      <c r="I20" s="48">
        <f>I21</f>
        <v>327.36216000000002</v>
      </c>
      <c r="J20" s="59">
        <f t="shared" si="2"/>
        <v>17.846029313122575</v>
      </c>
      <c r="K20" s="27">
        <f t="shared" si="1"/>
        <v>139.1379260205272</v>
      </c>
      <c r="L20" s="35"/>
    </row>
    <row r="21" spans="3:12" ht="49.5" customHeight="1" x14ac:dyDescent="0.2">
      <c r="C21" s="32"/>
      <c r="D21" s="28" t="s">
        <v>14</v>
      </c>
      <c r="E21" s="31" t="s">
        <v>67</v>
      </c>
      <c r="F21" s="50">
        <v>2552.3040000000001</v>
      </c>
      <c r="G21" s="60">
        <v>455.48491999999999</v>
      </c>
      <c r="H21" s="52"/>
      <c r="I21" s="53">
        <v>327.36216000000002</v>
      </c>
      <c r="J21" s="59">
        <f t="shared" si="2"/>
        <v>17.846029313122575</v>
      </c>
      <c r="K21" s="27">
        <f t="shared" si="1"/>
        <v>139.1379260205272</v>
      </c>
      <c r="L21" s="35"/>
    </row>
    <row r="22" spans="3:12" ht="36" x14ac:dyDescent="0.2">
      <c r="C22" s="39" t="s">
        <v>15</v>
      </c>
      <c r="D22" s="30" t="s">
        <v>16</v>
      </c>
      <c r="E22" s="33" t="s">
        <v>68</v>
      </c>
      <c r="F22" s="45">
        <f>F23</f>
        <v>41653.527999999998</v>
      </c>
      <c r="G22" s="45">
        <f>G23</f>
        <v>9531.1467099999991</v>
      </c>
      <c r="H22" s="52"/>
      <c r="I22" s="48">
        <f>I23</f>
        <v>7117.876510000001</v>
      </c>
      <c r="J22" s="59">
        <f t="shared" si="2"/>
        <v>22.881967429025458</v>
      </c>
      <c r="K22" s="27">
        <f t="shared" si="1"/>
        <v>133.90435611814229</v>
      </c>
      <c r="L22" s="35"/>
    </row>
    <row r="23" spans="3:12" ht="36" x14ac:dyDescent="0.2">
      <c r="C23" s="37"/>
      <c r="D23" s="28" t="s">
        <v>41</v>
      </c>
      <c r="E23" s="31" t="s">
        <v>69</v>
      </c>
      <c r="F23" s="50">
        <v>41653.527999999998</v>
      </c>
      <c r="G23" s="60">
        <v>9531.1467099999991</v>
      </c>
      <c r="H23" s="52"/>
      <c r="I23" s="53">
        <v>7117.876510000001</v>
      </c>
      <c r="J23" s="59">
        <f t="shared" si="2"/>
        <v>22.881967429025458</v>
      </c>
      <c r="K23" s="27">
        <f t="shared" si="1"/>
        <v>133.90435611814229</v>
      </c>
      <c r="L23" s="35"/>
    </row>
    <row r="24" spans="3:12" s="11" customFormat="1" ht="13.5" x14ac:dyDescent="0.25">
      <c r="C24" s="39" t="s">
        <v>17</v>
      </c>
      <c r="D24" s="30" t="s">
        <v>18</v>
      </c>
      <c r="E24" s="33" t="s">
        <v>70</v>
      </c>
      <c r="F24" s="45">
        <f>F26+F27+F28+F29+F25</f>
        <v>172506.79379</v>
      </c>
      <c r="G24" s="61">
        <f>G26+G27+G28+G29+G25</f>
        <v>40844.143809999994</v>
      </c>
      <c r="H24" s="54"/>
      <c r="I24" s="48">
        <f>I26+I27+I28+I29</f>
        <v>13954.426520000001</v>
      </c>
      <c r="J24" s="59">
        <f t="shared" si="2"/>
        <v>23.676832032320618</v>
      </c>
      <c r="K24" s="27">
        <f t="shared" si="1"/>
        <v>292.6966848222724</v>
      </c>
      <c r="L24" s="38"/>
    </row>
    <row r="25" spans="3:12" s="11" customFormat="1" ht="13.5" x14ac:dyDescent="0.25">
      <c r="C25" s="39"/>
      <c r="D25" s="28" t="s">
        <v>114</v>
      </c>
      <c r="E25" s="31" t="s">
        <v>115</v>
      </c>
      <c r="F25" s="50">
        <v>940</v>
      </c>
      <c r="G25" s="60">
        <v>0</v>
      </c>
      <c r="H25" s="55"/>
      <c r="I25" s="53">
        <v>0</v>
      </c>
      <c r="J25" s="57">
        <v>0</v>
      </c>
      <c r="K25" s="27">
        <v>0</v>
      </c>
      <c r="L25" s="38"/>
    </row>
    <row r="26" spans="3:12" ht="72" x14ac:dyDescent="0.2">
      <c r="C26" s="32"/>
      <c r="D26" s="31" t="s">
        <v>19</v>
      </c>
      <c r="E26" s="31" t="s">
        <v>71</v>
      </c>
      <c r="F26" s="50">
        <v>4402.2944699999998</v>
      </c>
      <c r="G26" s="60">
        <v>160.69323</v>
      </c>
      <c r="H26" s="52"/>
      <c r="I26" s="53">
        <v>320.07492999999999</v>
      </c>
      <c r="J26" s="59">
        <f t="shared" si="2"/>
        <v>3.6502153841607967</v>
      </c>
      <c r="K26" s="27">
        <f t="shared" si="1"/>
        <v>50.20487858889792</v>
      </c>
      <c r="L26" s="35"/>
    </row>
    <row r="27" spans="3:12" x14ac:dyDescent="0.2">
      <c r="C27" s="32"/>
      <c r="D27" s="31" t="s">
        <v>42</v>
      </c>
      <c r="E27" s="31" t="s">
        <v>72</v>
      </c>
      <c r="F27" s="50">
        <v>130862.49932</v>
      </c>
      <c r="G27" s="60">
        <v>34337.64746</v>
      </c>
      <c r="H27" s="52"/>
      <c r="I27" s="53">
        <v>9266.75173</v>
      </c>
      <c r="J27" s="57">
        <f t="shared" si="2"/>
        <v>26.239486207606078</v>
      </c>
      <c r="K27" s="27">
        <f t="shared" si="1"/>
        <v>370.54675101347516</v>
      </c>
      <c r="L27" s="35"/>
    </row>
    <row r="28" spans="3:12" x14ac:dyDescent="0.2">
      <c r="C28" s="39"/>
      <c r="D28" s="28" t="s">
        <v>20</v>
      </c>
      <c r="E28" s="31" t="s">
        <v>73</v>
      </c>
      <c r="F28" s="50">
        <v>29700</v>
      </c>
      <c r="G28" s="60">
        <v>5580.1781199999996</v>
      </c>
      <c r="H28" s="52"/>
      <c r="I28" s="53">
        <v>4367.5998600000003</v>
      </c>
      <c r="J28" s="57">
        <f t="shared" si="2"/>
        <v>18.788478518518517</v>
      </c>
      <c r="K28" s="27">
        <f t="shared" si="1"/>
        <v>127.76303459264236</v>
      </c>
      <c r="L28" s="35"/>
    </row>
    <row r="29" spans="3:12" ht="24" x14ac:dyDescent="0.2">
      <c r="C29" s="39"/>
      <c r="D29" s="28" t="s">
        <v>43</v>
      </c>
      <c r="E29" s="31" t="s">
        <v>74</v>
      </c>
      <c r="F29" s="50">
        <v>6602</v>
      </c>
      <c r="G29" s="60">
        <v>765.625</v>
      </c>
      <c r="H29" s="52"/>
      <c r="I29" s="53">
        <v>0</v>
      </c>
      <c r="J29" s="57">
        <f t="shared" si="2"/>
        <v>11.596864586488943</v>
      </c>
      <c r="K29" s="27">
        <v>0</v>
      </c>
      <c r="L29" s="35"/>
    </row>
    <row r="30" spans="3:12" ht="24" x14ac:dyDescent="0.2">
      <c r="C30" s="39" t="s">
        <v>21</v>
      </c>
      <c r="D30" s="30" t="s">
        <v>22</v>
      </c>
      <c r="E30" s="33" t="s">
        <v>75</v>
      </c>
      <c r="F30" s="45">
        <f>F31+F32+F33</f>
        <v>125136.8893001</v>
      </c>
      <c r="G30" s="61">
        <f>G31+G32+G33</f>
        <v>14191.744290000002</v>
      </c>
      <c r="H30" s="52"/>
      <c r="I30" s="46">
        <f>I31+I32+I33</f>
        <v>13019.574119999999</v>
      </c>
      <c r="J30" s="57">
        <f t="shared" si="2"/>
        <v>11.340975766119401</v>
      </c>
      <c r="K30" s="27">
        <f t="shared" si="1"/>
        <v>109.00313757728355</v>
      </c>
      <c r="L30" s="35"/>
    </row>
    <row r="31" spans="3:12" x14ac:dyDescent="0.2">
      <c r="C31" s="32"/>
      <c r="D31" s="28" t="s">
        <v>44</v>
      </c>
      <c r="E31" s="31" t="s">
        <v>76</v>
      </c>
      <c r="F31" s="50">
        <v>26252.83639</v>
      </c>
      <c r="G31" s="60">
        <v>6628.1615900000006</v>
      </c>
      <c r="H31" s="52">
        <v>-2000</v>
      </c>
      <c r="I31" s="53">
        <v>5506.0990400000001</v>
      </c>
      <c r="J31" s="57">
        <f t="shared" si="2"/>
        <v>25.247411333141674</v>
      </c>
      <c r="K31" s="27">
        <f t="shared" si="1"/>
        <v>120.37853917716672</v>
      </c>
      <c r="L31" s="35"/>
    </row>
    <row r="32" spans="3:12" x14ac:dyDescent="0.2">
      <c r="C32" s="39"/>
      <c r="D32" s="32" t="s">
        <v>102</v>
      </c>
      <c r="E32" s="31" t="s">
        <v>77</v>
      </c>
      <c r="F32" s="50">
        <v>34973.736490099996</v>
      </c>
      <c r="G32" s="60">
        <v>1650.4190000000001</v>
      </c>
      <c r="H32" s="52"/>
      <c r="I32" s="53">
        <v>1731.0002500000001</v>
      </c>
      <c r="J32" s="57">
        <f t="shared" si="2"/>
        <v>4.7190239466325927</v>
      </c>
      <c r="K32" s="27">
        <f t="shared" si="1"/>
        <v>95.344815808085528</v>
      </c>
      <c r="L32" s="35"/>
    </row>
    <row r="33" spans="1:12" s="10" customFormat="1" x14ac:dyDescent="0.2">
      <c r="C33" s="39"/>
      <c r="D33" s="28" t="s">
        <v>103</v>
      </c>
      <c r="E33" s="31" t="s">
        <v>78</v>
      </c>
      <c r="F33" s="50">
        <v>63910.316420000003</v>
      </c>
      <c r="G33" s="60">
        <v>5913.1637000000001</v>
      </c>
      <c r="H33" s="49"/>
      <c r="I33" s="53">
        <v>5782.4748299999992</v>
      </c>
      <c r="J33" s="57">
        <f t="shared" si="2"/>
        <v>9.2522835611396577</v>
      </c>
      <c r="K33" s="27">
        <f t="shared" si="1"/>
        <v>102.26008541052312</v>
      </c>
      <c r="L33" s="40"/>
    </row>
    <row r="34" spans="1:12" x14ac:dyDescent="0.2">
      <c r="A34" s="12"/>
      <c r="B34" s="12"/>
      <c r="C34" s="39" t="s">
        <v>23</v>
      </c>
      <c r="D34" s="30" t="s">
        <v>24</v>
      </c>
      <c r="E34" s="33" t="s">
        <v>79</v>
      </c>
      <c r="F34" s="45">
        <f>F35</f>
        <v>525</v>
      </c>
      <c r="G34" s="61">
        <f>G35</f>
        <v>524.99095</v>
      </c>
      <c r="H34" s="52">
        <v>420</v>
      </c>
      <c r="I34" s="48">
        <f>I35</f>
        <v>0</v>
      </c>
      <c r="J34" s="57">
        <f t="shared" si="2"/>
        <v>99.99827619047619</v>
      </c>
      <c r="K34" s="27">
        <v>0</v>
      </c>
      <c r="L34" s="35"/>
    </row>
    <row r="35" spans="1:12" x14ac:dyDescent="0.2">
      <c r="A35" s="12"/>
      <c r="B35" s="12"/>
      <c r="C35" s="32"/>
      <c r="D35" s="28" t="s">
        <v>25</v>
      </c>
      <c r="E35" s="31" t="s">
        <v>80</v>
      </c>
      <c r="F35" s="50">
        <v>525</v>
      </c>
      <c r="G35" s="60">
        <v>524.99095</v>
      </c>
      <c r="H35" s="52"/>
      <c r="I35" s="53">
        <v>0</v>
      </c>
      <c r="J35" s="57">
        <f t="shared" si="2"/>
        <v>99.99827619047619</v>
      </c>
      <c r="K35" s="27">
        <v>0</v>
      </c>
      <c r="L35" s="35"/>
    </row>
    <row r="36" spans="1:12" x14ac:dyDescent="0.2">
      <c r="A36" s="12"/>
      <c r="B36" s="12"/>
      <c r="C36" s="39" t="s">
        <v>26</v>
      </c>
      <c r="D36" s="30" t="s">
        <v>27</v>
      </c>
      <c r="E36" s="33" t="s">
        <v>81</v>
      </c>
      <c r="F36" s="45">
        <f>F37+F38+F39+F40+F41</f>
        <v>877655.39063999988</v>
      </c>
      <c r="G36" s="45">
        <f>G37+G38+G39+G40+G41</f>
        <v>205969.38456999999</v>
      </c>
      <c r="H36" s="52"/>
      <c r="I36" s="48">
        <f>I37+I38+I39+I40+I41</f>
        <v>193981.41158999997</v>
      </c>
      <c r="J36" s="57">
        <f t="shared" si="2"/>
        <v>23.468138721258686</v>
      </c>
      <c r="K36" s="27">
        <f t="shared" si="1"/>
        <v>106.17995965785518</v>
      </c>
      <c r="L36" s="35"/>
    </row>
    <row r="37" spans="1:12" s="10" customFormat="1" x14ac:dyDescent="0.2">
      <c r="A37" s="13"/>
      <c r="B37" s="13"/>
      <c r="C37" s="32"/>
      <c r="D37" s="28" t="s">
        <v>45</v>
      </c>
      <c r="E37" s="31" t="s">
        <v>82</v>
      </c>
      <c r="F37" s="50">
        <v>314625.21799999999</v>
      </c>
      <c r="G37" s="60">
        <v>73119.362079999992</v>
      </c>
      <c r="H37" s="49"/>
      <c r="I37" s="53">
        <v>77899.278040000005</v>
      </c>
      <c r="J37" s="57">
        <f t="shared" si="2"/>
        <v>23.240146656012804</v>
      </c>
      <c r="K37" s="27">
        <f t="shared" si="1"/>
        <v>93.86397912757856</v>
      </c>
      <c r="L37" s="41"/>
    </row>
    <row r="38" spans="1:12" x14ac:dyDescent="0.2">
      <c r="A38" s="12"/>
      <c r="B38" s="12"/>
      <c r="C38" s="32"/>
      <c r="D38" s="28" t="s">
        <v>46</v>
      </c>
      <c r="E38" s="31" t="s">
        <v>83</v>
      </c>
      <c r="F38" s="50">
        <v>420381.23515000002</v>
      </c>
      <c r="G38" s="60">
        <v>101654.72628</v>
      </c>
      <c r="H38" s="52">
        <v>582</v>
      </c>
      <c r="I38" s="53">
        <v>90926.660239999997</v>
      </c>
      <c r="J38" s="57">
        <f t="shared" si="2"/>
        <v>24.181556592012882</v>
      </c>
      <c r="K38" s="27">
        <f t="shared" si="1"/>
        <v>111.79859241688123</v>
      </c>
      <c r="L38" s="35"/>
    </row>
    <row r="39" spans="1:12" x14ac:dyDescent="0.2">
      <c r="C39" s="32"/>
      <c r="D39" s="28" t="s">
        <v>47</v>
      </c>
      <c r="E39" s="31" t="s">
        <v>84</v>
      </c>
      <c r="F39" s="50">
        <v>88010.416239999991</v>
      </c>
      <c r="G39" s="60">
        <v>23539.361939999999</v>
      </c>
      <c r="H39" s="52"/>
      <c r="I39" s="53">
        <v>17596.031729999999</v>
      </c>
      <c r="J39" s="57">
        <f t="shared" si="2"/>
        <v>26.746109092143527</v>
      </c>
      <c r="K39" s="27">
        <f t="shared" si="1"/>
        <v>133.77653723974049</v>
      </c>
      <c r="L39" s="35"/>
    </row>
    <row r="40" spans="1:12" x14ac:dyDescent="0.2">
      <c r="C40" s="32"/>
      <c r="D40" s="28" t="s">
        <v>48</v>
      </c>
      <c r="E40" s="31" t="s">
        <v>85</v>
      </c>
      <c r="F40" s="50">
        <v>2210</v>
      </c>
      <c r="G40" s="60">
        <v>284.88434999999998</v>
      </c>
      <c r="H40" s="52"/>
      <c r="I40" s="53">
        <v>298.15523999999999</v>
      </c>
      <c r="J40" s="57">
        <f t="shared" si="2"/>
        <v>12.890694570135746</v>
      </c>
      <c r="K40" s="27">
        <f t="shared" si="1"/>
        <v>95.548999910248085</v>
      </c>
      <c r="L40" s="35"/>
    </row>
    <row r="41" spans="1:12" x14ac:dyDescent="0.2">
      <c r="C41" s="32"/>
      <c r="D41" s="28" t="s">
        <v>49</v>
      </c>
      <c r="E41" s="31" t="s">
        <v>86</v>
      </c>
      <c r="F41" s="50">
        <v>52428.521249999998</v>
      </c>
      <c r="G41" s="60">
        <v>7371.0499200000004</v>
      </c>
      <c r="H41" s="52"/>
      <c r="I41" s="53">
        <v>7261.2863400000006</v>
      </c>
      <c r="J41" s="57">
        <f t="shared" si="2"/>
        <v>14.059236736531075</v>
      </c>
      <c r="K41" s="27">
        <f t="shared" si="1"/>
        <v>101.5116272084651</v>
      </c>
      <c r="L41" s="35"/>
    </row>
    <row r="42" spans="1:12" x14ac:dyDescent="0.2">
      <c r="C42" s="39" t="s">
        <v>28</v>
      </c>
      <c r="D42" s="30" t="s">
        <v>29</v>
      </c>
      <c r="E42" s="33" t="s">
        <v>87</v>
      </c>
      <c r="F42" s="45">
        <f>F43+F44</f>
        <v>119562.09337</v>
      </c>
      <c r="G42" s="61">
        <f>G43+G44</f>
        <v>28062.376980000001</v>
      </c>
      <c r="H42" s="52"/>
      <c r="I42" s="48">
        <f>I43+I44</f>
        <v>27855.859229999998</v>
      </c>
      <c r="J42" s="57">
        <f t="shared" si="2"/>
        <v>23.470964909553256</v>
      </c>
      <c r="K42" s="27">
        <f t="shared" si="1"/>
        <v>100.74137993121961</v>
      </c>
      <c r="L42" s="35"/>
    </row>
    <row r="43" spans="1:12" x14ac:dyDescent="0.2">
      <c r="C43" s="32"/>
      <c r="D43" s="31" t="s">
        <v>50</v>
      </c>
      <c r="E43" s="31" t="s">
        <v>88</v>
      </c>
      <c r="F43" s="50">
        <v>76070.526300000012</v>
      </c>
      <c r="G43" s="60">
        <v>19937.809969999998</v>
      </c>
      <c r="H43" s="52"/>
      <c r="I43" s="53">
        <v>20821.936849999998</v>
      </c>
      <c r="J43" s="57">
        <f t="shared" si="2"/>
        <v>26.209638528555828</v>
      </c>
      <c r="K43" s="27">
        <f t="shared" si="1"/>
        <v>95.753868209431246</v>
      </c>
      <c r="L43" s="35"/>
    </row>
    <row r="44" spans="1:12" ht="24" x14ac:dyDescent="0.2">
      <c r="C44" s="32"/>
      <c r="D44" s="31" t="s">
        <v>51</v>
      </c>
      <c r="E44" s="31" t="s">
        <v>89</v>
      </c>
      <c r="F44" s="50">
        <v>43491.56706999999</v>
      </c>
      <c r="G44" s="60">
        <v>8124.5670100000007</v>
      </c>
      <c r="H44" s="52"/>
      <c r="I44" s="53">
        <v>7033.92238</v>
      </c>
      <c r="J44" s="59">
        <f t="shared" si="2"/>
        <v>18.680787006187778</v>
      </c>
      <c r="K44" s="27">
        <f t="shared" si="1"/>
        <v>115.50549709079958</v>
      </c>
      <c r="L44" s="35"/>
    </row>
    <row r="45" spans="1:12" x14ac:dyDescent="0.2">
      <c r="C45" s="39">
        <v>9</v>
      </c>
      <c r="D45" s="33" t="s">
        <v>30</v>
      </c>
      <c r="E45" s="33" t="s">
        <v>90</v>
      </c>
      <c r="F45" s="45">
        <f>F46+F47+F48+F49</f>
        <v>69453.347760000004</v>
      </c>
      <c r="G45" s="45">
        <f>G46+G47+G48+G49</f>
        <v>12550.011699999999</v>
      </c>
      <c r="H45" s="52"/>
      <c r="I45" s="48">
        <f>I46+I47+I48+I49</f>
        <v>5433.9532700000009</v>
      </c>
      <c r="J45" s="57">
        <f t="shared" si="2"/>
        <v>18.069700172506124</v>
      </c>
      <c r="K45" s="27">
        <f t="shared" si="1"/>
        <v>230.95545869499162</v>
      </c>
      <c r="L45" s="35"/>
    </row>
    <row r="46" spans="1:12" x14ac:dyDescent="0.2">
      <c r="C46" s="32"/>
      <c r="D46" s="31" t="s">
        <v>52</v>
      </c>
      <c r="E46" s="31" t="s">
        <v>91</v>
      </c>
      <c r="F46" s="50">
        <v>1693.54</v>
      </c>
      <c r="G46" s="60">
        <v>432.56644999999997</v>
      </c>
      <c r="H46" s="52"/>
      <c r="I46" s="53">
        <v>424.61556000000002</v>
      </c>
      <c r="J46" s="57">
        <f t="shared" si="2"/>
        <v>25.542145446815546</v>
      </c>
      <c r="K46" s="27">
        <f t="shared" si="1"/>
        <v>101.87249143672454</v>
      </c>
      <c r="L46" s="35"/>
    </row>
    <row r="47" spans="1:12" x14ac:dyDescent="0.2">
      <c r="C47" s="32"/>
      <c r="D47" s="28" t="s">
        <v>53</v>
      </c>
      <c r="E47" s="31" t="s">
        <v>93</v>
      </c>
      <c r="F47" s="50">
        <v>3829.1509999999998</v>
      </c>
      <c r="G47" s="60">
        <v>279.75</v>
      </c>
      <c r="H47" s="52"/>
      <c r="I47" s="53">
        <v>652.08653000000004</v>
      </c>
      <c r="J47" s="57">
        <f t="shared" si="2"/>
        <v>7.3057970291586836</v>
      </c>
      <c r="K47" s="27">
        <f t="shared" si="1"/>
        <v>42.900748156843541</v>
      </c>
      <c r="L47" s="35"/>
    </row>
    <row r="48" spans="1:12" x14ac:dyDescent="0.2">
      <c r="C48" s="32"/>
      <c r="D48" s="28" t="s">
        <v>54</v>
      </c>
      <c r="E48" s="31" t="s">
        <v>92</v>
      </c>
      <c r="F48" s="50">
        <v>60020.366760000004</v>
      </c>
      <c r="G48" s="60">
        <v>10372.382959999999</v>
      </c>
      <c r="H48" s="52"/>
      <c r="I48" s="53">
        <v>3632.0629000000004</v>
      </c>
      <c r="J48" s="57">
        <f t="shared" si="2"/>
        <v>17.281438818052298</v>
      </c>
      <c r="K48" s="27">
        <f t="shared" si="1"/>
        <v>285.57828555226831</v>
      </c>
      <c r="L48" s="35"/>
    </row>
    <row r="49" spans="3:12" x14ac:dyDescent="0.2">
      <c r="C49" s="32"/>
      <c r="D49" s="28" t="s">
        <v>55</v>
      </c>
      <c r="E49" s="31" t="s">
        <v>94</v>
      </c>
      <c r="F49" s="50">
        <v>3910.29</v>
      </c>
      <c r="G49" s="60">
        <v>1465.3122900000001</v>
      </c>
      <c r="H49" s="52"/>
      <c r="I49" s="53">
        <v>725.18828000000008</v>
      </c>
      <c r="J49" s="57">
        <f t="shared" si="2"/>
        <v>37.473238302018522</v>
      </c>
      <c r="K49" s="27">
        <f t="shared" si="1"/>
        <v>202.05956582751173</v>
      </c>
      <c r="L49" s="35"/>
    </row>
    <row r="50" spans="3:12" ht="24" x14ac:dyDescent="0.2">
      <c r="C50" s="39" t="s">
        <v>31</v>
      </c>
      <c r="D50" s="30" t="s">
        <v>32</v>
      </c>
      <c r="E50" s="33" t="s">
        <v>95</v>
      </c>
      <c r="F50" s="45">
        <f>F51+F53+F52</f>
        <v>137831.53748000003</v>
      </c>
      <c r="G50" s="45">
        <f>SUM(G51:G53)</f>
        <v>26202.139069999997</v>
      </c>
      <c r="H50" s="52"/>
      <c r="I50" s="48">
        <f>SUM(I51:I53)</f>
        <v>19211.464500000002</v>
      </c>
      <c r="J50" s="57">
        <f t="shared" si="2"/>
        <v>19.010263941807981</v>
      </c>
      <c r="K50" s="27">
        <f t="shared" si="1"/>
        <v>136.38803574813357</v>
      </c>
      <c r="L50" s="35"/>
    </row>
    <row r="51" spans="3:12" x14ac:dyDescent="0.2">
      <c r="C51" s="32"/>
      <c r="D51" s="34" t="s">
        <v>56</v>
      </c>
      <c r="E51" s="31" t="s">
        <v>96</v>
      </c>
      <c r="F51" s="50">
        <v>135091.18900000001</v>
      </c>
      <c r="G51" s="60">
        <v>25812.183959999998</v>
      </c>
      <c r="H51" s="52"/>
      <c r="I51" s="53">
        <v>18870.51756</v>
      </c>
      <c r="J51" s="57">
        <f t="shared" si="2"/>
        <v>19.107229828290279</v>
      </c>
      <c r="K51" s="27">
        <f t="shared" si="1"/>
        <v>136.78577642573146</v>
      </c>
      <c r="L51" s="35"/>
    </row>
    <row r="52" spans="3:12" x14ac:dyDescent="0.2">
      <c r="C52" s="32"/>
      <c r="D52" s="34" t="s">
        <v>109</v>
      </c>
      <c r="E52" s="31" t="s">
        <v>110</v>
      </c>
      <c r="F52" s="50">
        <v>928.54448000000002</v>
      </c>
      <c r="G52" s="60">
        <v>2.6806199999999998</v>
      </c>
      <c r="H52" s="52"/>
      <c r="I52" s="51">
        <v>0</v>
      </c>
      <c r="J52" s="57">
        <f t="shared" si="2"/>
        <v>0.28869053208953432</v>
      </c>
      <c r="K52" s="27">
        <v>0</v>
      </c>
      <c r="L52" s="35"/>
    </row>
    <row r="53" spans="3:12" x14ac:dyDescent="0.2">
      <c r="C53" s="32"/>
      <c r="D53" s="31" t="s">
        <v>57</v>
      </c>
      <c r="E53" s="31" t="s">
        <v>97</v>
      </c>
      <c r="F53" s="50">
        <v>1811.8039999999999</v>
      </c>
      <c r="G53" s="60">
        <v>387.27449000000001</v>
      </c>
      <c r="H53" s="52"/>
      <c r="I53" s="53">
        <v>340.94693999999998</v>
      </c>
      <c r="J53" s="57">
        <f t="shared" si="2"/>
        <v>21.375076443147275</v>
      </c>
      <c r="K53" s="27">
        <f t="shared" si="1"/>
        <v>113.58790608298173</v>
      </c>
      <c r="L53" s="35"/>
    </row>
    <row r="54" spans="3:12" ht="24" x14ac:dyDescent="0.2">
      <c r="C54" s="39" t="s">
        <v>33</v>
      </c>
      <c r="D54" s="30" t="s">
        <v>34</v>
      </c>
      <c r="E54" s="33" t="s">
        <v>98</v>
      </c>
      <c r="F54" s="45">
        <f>F55</f>
        <v>3270</v>
      </c>
      <c r="G54" s="61">
        <f>G55</f>
        <v>884.73199999999997</v>
      </c>
      <c r="H54" s="52"/>
      <c r="I54" s="48">
        <f>I55</f>
        <v>750</v>
      </c>
      <c r="J54" s="58">
        <f t="shared" si="2"/>
        <v>27.0560244648318</v>
      </c>
      <c r="K54" s="27">
        <f t="shared" si="1"/>
        <v>117.96426666666666</v>
      </c>
      <c r="L54" s="35"/>
    </row>
    <row r="55" spans="3:12" ht="66" customHeight="1" x14ac:dyDescent="0.2">
      <c r="C55" s="32"/>
      <c r="D55" s="31" t="s">
        <v>58</v>
      </c>
      <c r="E55" s="31" t="s">
        <v>99</v>
      </c>
      <c r="F55" s="50">
        <v>3270</v>
      </c>
      <c r="G55" s="60">
        <v>884.73199999999997</v>
      </c>
      <c r="H55" s="52"/>
      <c r="I55" s="53">
        <v>750</v>
      </c>
      <c r="J55" s="59">
        <f t="shared" si="2"/>
        <v>27.0560244648318</v>
      </c>
      <c r="K55" s="27">
        <f t="shared" si="1"/>
        <v>117.96426666666666</v>
      </c>
      <c r="L55" s="35"/>
    </row>
    <row r="56" spans="3:12" ht="24" x14ac:dyDescent="0.2">
      <c r="C56" s="39" t="s">
        <v>35</v>
      </c>
      <c r="D56" s="30" t="s">
        <v>36</v>
      </c>
      <c r="E56" s="33" t="s">
        <v>100</v>
      </c>
      <c r="F56" s="45">
        <f>F57</f>
        <v>0</v>
      </c>
      <c r="G56" s="61">
        <f>G57</f>
        <v>0</v>
      </c>
      <c r="H56" s="52"/>
      <c r="I56" s="48">
        <f>I57</f>
        <v>0</v>
      </c>
      <c r="J56" s="57">
        <v>0</v>
      </c>
      <c r="K56" s="27">
        <v>0</v>
      </c>
      <c r="L56" s="35"/>
    </row>
    <row r="57" spans="3:12" x14ac:dyDescent="0.2">
      <c r="C57" s="32"/>
      <c r="D57" s="28" t="s">
        <v>37</v>
      </c>
      <c r="E57" s="31" t="s">
        <v>101</v>
      </c>
      <c r="F57" s="50">
        <v>0</v>
      </c>
      <c r="G57" s="60">
        <v>0</v>
      </c>
      <c r="H57" s="52"/>
      <c r="I57" s="53">
        <v>0</v>
      </c>
      <c r="J57" s="57">
        <v>0</v>
      </c>
      <c r="K57" s="27">
        <v>0</v>
      </c>
      <c r="L57" s="35"/>
    </row>
    <row r="58" spans="3:12" x14ac:dyDescent="0.2">
      <c r="C58" s="19"/>
      <c r="D58" s="19"/>
      <c r="E58" s="20"/>
      <c r="F58" s="20"/>
      <c r="G58" s="21"/>
    </row>
    <row r="59" spans="3:12" x14ac:dyDescent="0.2">
      <c r="C59" s="19"/>
      <c r="D59" s="19"/>
      <c r="E59" s="20"/>
      <c r="F59" s="20"/>
      <c r="G59" s="21"/>
    </row>
    <row r="60" spans="3:12" x14ac:dyDescent="0.2">
      <c r="C60" s="19"/>
      <c r="D60" s="19"/>
      <c r="E60" s="20"/>
      <c r="F60" s="20"/>
      <c r="G60" s="21"/>
    </row>
    <row r="61" spans="3:12" x14ac:dyDescent="0.2">
      <c r="C61" s="19"/>
      <c r="D61" s="19"/>
      <c r="E61" s="20"/>
      <c r="F61" s="20"/>
      <c r="G61" s="21"/>
    </row>
    <row r="62" spans="3:12" x14ac:dyDescent="0.2">
      <c r="I62" s="4" t="s">
        <v>108</v>
      </c>
    </row>
  </sheetData>
  <mergeCells count="2">
    <mergeCell ref="D7:L7"/>
    <mergeCell ref="C8:L8"/>
  </mergeCells>
  <pageMargins left="0.7" right="0.7" top="1.1770833333333333" bottom="0.75" header="0.3" footer="0.3"/>
  <pageSetup paperSize="9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Распр.по разд. (пр.10)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Tanya</cp:lastModifiedBy>
  <dcterms:created xsi:type="dcterms:W3CDTF">2022-05-04T23:23:16Z</dcterms:created>
  <dcterms:modified xsi:type="dcterms:W3CDTF">2025-04-17T23:44:18Z</dcterms:modified>
</cp:coreProperties>
</file>